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250"/>
  </bookViews>
  <sheets>
    <sheet name="oper llegada Colima" sheetId="4" r:id="rId1"/>
  </sheets>
  <calcPr calcId="145621"/>
</workbook>
</file>

<file path=xl/calcChain.xml><?xml version="1.0" encoding="utf-8"?>
<calcChain xmlns="http://schemas.openxmlformats.org/spreadsheetml/2006/main">
  <c r="G24" i="4" l="1"/>
  <c r="G20" i="4" l="1"/>
  <c r="G19" i="4"/>
  <c r="G18" i="4"/>
  <c r="G17" i="4"/>
  <c r="G16" i="4"/>
  <c r="G15" i="4"/>
  <c r="G14" i="4"/>
  <c r="G13" i="4"/>
  <c r="G12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E21" i="4"/>
  <c r="E23" i="4"/>
  <c r="E22" i="4"/>
  <c r="E20" i="4"/>
  <c r="E19" i="4"/>
  <c r="E18" i="4"/>
  <c r="E17" i="4"/>
  <c r="E16" i="4"/>
  <c r="E15" i="4"/>
  <c r="E14" i="4"/>
  <c r="E13" i="4"/>
  <c r="E12" i="4"/>
  <c r="E24" i="4" s="1"/>
  <c r="D16" i="4"/>
  <c r="D23" i="4"/>
  <c r="D22" i="4"/>
  <c r="D21" i="4"/>
  <c r="D20" i="4"/>
  <c r="D19" i="4"/>
  <c r="D18" i="4"/>
  <c r="D17" i="4"/>
  <c r="D15" i="4"/>
  <c r="D14" i="4"/>
  <c r="D13" i="4"/>
  <c r="D12" i="4"/>
  <c r="D24" i="4" s="1"/>
  <c r="C13" i="4"/>
  <c r="C23" i="4"/>
  <c r="C22" i="4"/>
  <c r="C21" i="4"/>
  <c r="C20" i="4"/>
  <c r="C19" i="4"/>
  <c r="C18" i="4"/>
  <c r="C17" i="4"/>
  <c r="C16" i="4"/>
  <c r="C15" i="4"/>
  <c r="C14" i="4"/>
  <c r="C12" i="4"/>
  <c r="C24" i="4" s="1"/>
</calcChain>
</file>

<file path=xl/sharedStrings.xml><?xml version="1.0" encoding="utf-8"?>
<sst xmlns="http://schemas.openxmlformats.org/spreadsheetml/2006/main" count="22" uniqueCount="22">
  <si>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</si>
  <si>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</si>
  <si>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</si>
  <si>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</si>
  <si>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</si>
  <si>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</si>
  <si>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</si>
  <si>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</si>
  <si>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</si>
  <si>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</si>
  <si>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</si>
  <si>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</si>
  <si>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</si>
  <si>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CONECTIVIDAD AÉREA ESTATAL</t>
  </si>
  <si>
    <t>LLEGADA DE OPERACIONES COMERCIALES NACIONALES E INTERNACIONALES.</t>
  </si>
  <si>
    <t>SECRETARÍA DE TURISMO</t>
  </si>
  <si>
    <t>Periodo de actualización de la información: Trimestral.</t>
  </si>
  <si>
    <r>
      <rPr>
        <b/>
        <sz val="11"/>
        <rFont val="Agency FB"/>
        <family val="2"/>
      </rPr>
      <t>Nota:</t>
    </r>
    <r>
      <rPr>
        <sz val="11"/>
        <rFont val="Agency FB"/>
        <family val="2"/>
      </rPr>
      <t xml:space="preserve"> No incluye información de vuelos privados, oficiales, militares, taxis aéreos, etc.</t>
    </r>
  </si>
  <si>
    <r>
      <rPr>
        <b/>
        <i/>
        <sz val="11"/>
        <color theme="1" tint="0.249977111117893"/>
        <rFont val="Agency FB"/>
        <family val="2"/>
      </rPr>
      <t>Fuente:</t>
    </r>
    <r>
      <rPr>
        <i/>
        <sz val="11"/>
        <color theme="1" tint="0.249977111117893"/>
        <rFont val="Agency FB"/>
        <family val="2"/>
      </rPr>
      <t xml:space="preserve"> Elaboración propia con información proporcionada por los aeropuertos Nacional de Colima Miguel de la Madrid Hurtado y el Internacional Playa de Oro de Manzanillo.</t>
    </r>
  </si>
  <si>
    <t>Área o unidad administrativa que genera o posee la información: Estadísticas Aéreas, Náuticas y Terrestres.</t>
  </si>
  <si>
    <t>FRACC. XXX ANEXO 1</t>
  </si>
  <si>
    <t>Fecha de actualización: 12 Enero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</si>
</sst>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gency FB"/>
      <family val="2"/>
    </font>
    <font>
      <i/>
      <sz val="11"/>
      <color theme="1" tint="0.249977111117893"/>
      <name val="Agency FB"/>
      <family val="2"/>
    </font>
    <font>
      <b/>
      <sz val="13"/>
      <color indexed="8"/>
      <name val="Century Gothic"/>
      <family val="2"/>
    </font>
    <font>
      <b/>
      <sz val="13"/>
      <color theme="1"/>
      <name val="Century Gothic"/>
      <family val="2"/>
    </font>
    <font>
      <i/>
      <sz val="11"/>
      <color theme="1"/>
      <name val="Calibri"/>
      <family val="2"/>
      <scheme val="minor"/>
    </font>
    <font>
      <sz val="11"/>
      <name val="Agency FB"/>
      <family val="2"/>
    </font>
    <font>
      <b/>
      <sz val="11"/>
      <name val="Agency FB"/>
      <family val="2"/>
    </font>
    <font>
      <b/>
      <sz val="13"/>
      <color indexed="8"/>
      <name val="Agency FB"/>
      <family val="2"/>
    </font>
    <font>
      <b/>
      <sz val="13"/>
      <color theme="1"/>
      <name val="Agency FB"/>
      <family val="2"/>
    </font>
    <font>
      <b/>
      <sz val="12"/>
      <color theme="0"/>
      <name val="Agency FB"/>
      <family val="2"/>
    </font>
    <font>
      <b/>
      <sz val="12"/>
      <color indexed="63"/>
      <name val="Agency FB"/>
      <family val="2"/>
    </font>
    <font>
      <sz val="12"/>
      <name val="Agency FB"/>
      <family val="2"/>
    </font>
    <font>
      <sz val="12"/>
      <color theme="0"/>
      <name val="Agency FB"/>
      <family val="2"/>
    </font>
    <font>
      <b/>
      <i/>
      <sz val="11"/>
      <color theme="1" tint="0.249977111117893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CECEC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3" fontId="4" fillId="0" borderId="0" xfId="0" applyNumberFormat="1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left" vertical="center"/>
    </xf>
    <xf numFmtId="3" fontId="17" fillId="4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left" vertical="center"/>
    </xf>
    <xf numFmtId="3" fontId="17" fillId="2" borderId="2" xfId="0" applyNumberFormat="1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5332"/>
      <color rgb="FF996633"/>
      <color rgb="FF853F05"/>
      <color rgb="FF640032"/>
      <color rgb="FF660033"/>
      <color rgb="FF990033"/>
      <color rgb="FFECECEC"/>
      <color rgb="FF5D2221"/>
      <color rgb="FF1C4E5A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showGridLines="0" tabSelected="1" zoomScale="80" zoomScaleNormal="80" workbookViewId="0">
      <selection sqref="A1:H36"/>
    </sheetView>
  </sheetViews>
  <sheetFormatPr baseColWidth="10" defaultRowHeight="16.5" x14ac:dyDescent="0.3"/>
  <cols>
    <col min="1" max="1" width="13.5703125" style="9" customWidth="1"/>
    <col min="2" max="7" width="13.7109375" style="9" customWidth="1"/>
    <col min="8" max="8" width="13.5703125" style="9" customWidth="1"/>
    <col min="9" max="16384" width="11.42578125" style="9"/>
  </cols>
  <sheetData>
    <row r="1" spans="2:8" s="6" customFormat="1" ht="12.75" customHeight="1" x14ac:dyDescent="0.3"/>
    <row r="2" spans="2:8" s="6" customFormat="1" ht="15" customHeight="1" x14ac:dyDescent="0.3">
      <c r="B2" s="37" t="s">
        <v>15</v>
      </c>
      <c r="C2" s="38"/>
      <c r="D2" s="38"/>
      <c r="E2" s="38"/>
      <c r="F2" s="38"/>
      <c r="G2" s="38"/>
      <c r="H2" s="13"/>
    </row>
    <row r="3" spans="2:8" s="6" customFormat="1" ht="12" customHeight="1" x14ac:dyDescent="0.3">
      <c r="B3" s="16"/>
      <c r="C3" s="17"/>
      <c r="D3" s="17"/>
      <c r="E3" s="17"/>
      <c r="F3" s="17"/>
      <c r="G3" s="17"/>
      <c r="H3" s="13"/>
    </row>
    <row r="4" spans="2:8" s="1" customFormat="1" ht="15" customHeight="1" x14ac:dyDescent="0.3">
      <c r="B4" s="42" t="s">
        <v>13</v>
      </c>
      <c r="C4" s="40"/>
      <c r="D4" s="40"/>
      <c r="E4" s="40"/>
      <c r="F4" s="40"/>
      <c r="G4" s="40"/>
      <c r="H4" s="14"/>
    </row>
    <row r="5" spans="2:8" s="15" customFormat="1" ht="15" customHeight="1" x14ac:dyDescent="0.25">
      <c r="B5" s="39" t="s">
        <v>14</v>
      </c>
      <c r="C5" s="40"/>
      <c r="D5" s="40"/>
      <c r="E5" s="40"/>
      <c r="F5" s="40"/>
      <c r="G5" s="40"/>
    </row>
    <row r="6" spans="2:8" s="15" customFormat="1" ht="15" customHeight="1" x14ac:dyDescent="0.25">
      <c r="B6" s="28"/>
      <c r="C6" s="27"/>
      <c r="D6" s="27"/>
      <c r="E6" s="27"/>
      <c r="F6" s="27"/>
      <c r="G6" s="27"/>
    </row>
    <row r="7" spans="2:8" s="15" customFormat="1" ht="15" customHeight="1" x14ac:dyDescent="0.25">
      <c r="B7" s="28"/>
      <c r="C7" s="27"/>
      <c r="D7" s="27"/>
      <c r="E7" s="27"/>
      <c r="F7" s="27"/>
      <c r="G7" s="27"/>
    </row>
    <row r="8" spans="2:8" s="6" customFormat="1" ht="17.25" customHeight="1" thickBot="1" x14ac:dyDescent="0.35">
      <c r="F8" s="43" t="s">
        <v>20</v>
      </c>
      <c r="G8" s="43"/>
      <c r="H8" s="26"/>
    </row>
    <row r="9" spans="2:8" s="6" customFormat="1" ht="17.25" customHeight="1" thickTop="1" thickBot="1" x14ac:dyDescent="0.35">
      <c r="B9" s="41" t="s">
        <v>0</v>
      </c>
      <c r="C9" s="32">
        <v>2012</v>
      </c>
      <c r="D9" s="32">
        <v>2013</v>
      </c>
      <c r="E9" s="32">
        <v>2014</v>
      </c>
      <c r="F9" s="32">
        <v>2015</v>
      </c>
      <c r="G9" s="32">
        <v>2016</v>
      </c>
    </row>
    <row r="10" spans="2:8" s="6" customFormat="1" ht="17.25" customHeight="1" thickTop="1" thickBot="1" x14ac:dyDescent="0.35">
      <c r="B10" s="41"/>
      <c r="C10" s="32"/>
      <c r="D10" s="32"/>
      <c r="E10" s="32"/>
      <c r="F10" s="32"/>
      <c r="G10" s="32"/>
    </row>
    <row r="11" spans="2:8" s="6" customFormat="1" ht="6" customHeight="1" thickTop="1" thickBot="1" x14ac:dyDescent="0.35">
      <c r="B11" s="19"/>
      <c r="C11" s="20"/>
      <c r="D11" s="20"/>
      <c r="E11" s="20"/>
      <c r="F11" s="20"/>
      <c r="G11" s="20"/>
    </row>
    <row r="12" spans="2:8" s="1" customFormat="1" ht="24" customHeight="1" thickBot="1" x14ac:dyDescent="0.35">
      <c r="B12" s="21" t="s">
        <v>1</v>
      </c>
      <c r="C12" s="22">
        <f>134+204</f>
        <v>338</v>
      </c>
      <c r="D12" s="22">
        <f>114+222</f>
        <v>336</v>
      </c>
      <c r="E12" s="22">
        <f>117+229</f>
        <v>346</v>
      </c>
      <c r="F12" s="22">
        <f>130+258</f>
        <v>388</v>
      </c>
      <c r="G12" s="22">
        <f>133+196</f>
        <v>329</v>
      </c>
    </row>
    <row r="13" spans="2:8" s="6" customFormat="1" ht="24" customHeight="1" thickBot="1" x14ac:dyDescent="0.35">
      <c r="B13" s="23" t="s">
        <v>2</v>
      </c>
      <c r="C13" s="24">
        <f>125+204</f>
        <v>329</v>
      </c>
      <c r="D13" s="24">
        <f>107+197</f>
        <v>304</v>
      </c>
      <c r="E13" s="24">
        <f>105+200</f>
        <v>305</v>
      </c>
      <c r="F13" s="24">
        <f>117+218</f>
        <v>335</v>
      </c>
      <c r="G13" s="24">
        <f>126+172</f>
        <v>298</v>
      </c>
    </row>
    <row r="14" spans="2:8" s="6" customFormat="1" ht="24" customHeight="1" thickBot="1" x14ac:dyDescent="0.35">
      <c r="B14" s="21" t="s">
        <v>3</v>
      </c>
      <c r="C14" s="22">
        <f>138+205</f>
        <v>343</v>
      </c>
      <c r="D14" s="22">
        <f>110+222</f>
        <v>332</v>
      </c>
      <c r="E14" s="22">
        <f>149+208</f>
        <v>357</v>
      </c>
      <c r="F14" s="22">
        <f>140+235</f>
        <v>375</v>
      </c>
      <c r="G14" s="22">
        <f>141+183</f>
        <v>324</v>
      </c>
    </row>
    <row r="15" spans="2:8" s="6" customFormat="1" ht="24" customHeight="1" thickBot="1" x14ac:dyDescent="0.35">
      <c r="B15" s="23" t="s">
        <v>4</v>
      </c>
      <c r="C15" s="24">
        <f>118+175</f>
        <v>293</v>
      </c>
      <c r="D15" s="24">
        <f>115+180</f>
        <v>295</v>
      </c>
      <c r="E15" s="24">
        <f>145+182</f>
        <v>327</v>
      </c>
      <c r="F15" s="24">
        <f>127+164</f>
        <v>291</v>
      </c>
      <c r="G15" s="24">
        <f>147+153</f>
        <v>300</v>
      </c>
    </row>
    <row r="16" spans="2:8" s="6" customFormat="1" ht="24" customHeight="1" thickBot="1" x14ac:dyDescent="0.35">
      <c r="B16" s="21" t="s">
        <v>5</v>
      </c>
      <c r="C16" s="22">
        <f>133+152</f>
        <v>285</v>
      </c>
      <c r="D16" s="22">
        <f>117+168</f>
        <v>285</v>
      </c>
      <c r="E16" s="22">
        <f>147+159</f>
        <v>306</v>
      </c>
      <c r="F16" s="22">
        <f>119+136</f>
        <v>255</v>
      </c>
      <c r="G16" s="22">
        <f>148+132</f>
        <v>280</v>
      </c>
    </row>
    <row r="17" spans="2:8" s="1" customFormat="1" ht="24" customHeight="1" thickBot="1" x14ac:dyDescent="0.35">
      <c r="B17" s="23" t="s">
        <v>6</v>
      </c>
      <c r="C17" s="24">
        <f>121+140</f>
        <v>261</v>
      </c>
      <c r="D17" s="24">
        <f>114+141</f>
        <v>255</v>
      </c>
      <c r="E17" s="24">
        <f>138+144</f>
        <v>282</v>
      </c>
      <c r="F17" s="24">
        <f>122+124</f>
        <v>246</v>
      </c>
      <c r="G17" s="24">
        <f>146+121</f>
        <v>267</v>
      </c>
    </row>
    <row r="18" spans="2:8" s="6" customFormat="1" ht="24" customHeight="1" thickBot="1" x14ac:dyDescent="0.35">
      <c r="B18" s="21" t="s">
        <v>7</v>
      </c>
      <c r="C18" s="22">
        <f>119+173</f>
        <v>292</v>
      </c>
      <c r="D18" s="22">
        <f>128+157</f>
        <v>285</v>
      </c>
      <c r="E18" s="22">
        <f>152+163</f>
        <v>315</v>
      </c>
      <c r="F18" s="22">
        <f>126+127</f>
        <v>253</v>
      </c>
      <c r="G18" s="22">
        <f>138+145</f>
        <v>283</v>
      </c>
    </row>
    <row r="19" spans="2:8" s="6" customFormat="1" ht="24" customHeight="1" thickBot="1" x14ac:dyDescent="0.35">
      <c r="B19" s="23" t="s">
        <v>8</v>
      </c>
      <c r="C19" s="24">
        <f>90+179</f>
        <v>269</v>
      </c>
      <c r="D19" s="24">
        <f>123+184</f>
        <v>307</v>
      </c>
      <c r="E19" s="24">
        <f>145+163</f>
        <v>308</v>
      </c>
      <c r="F19" s="24">
        <f>132+128</f>
        <v>260</v>
      </c>
      <c r="G19" s="24">
        <f>134+132</f>
        <v>266</v>
      </c>
    </row>
    <row r="20" spans="2:8" s="6" customFormat="1" ht="24" customHeight="1" thickBot="1" x14ac:dyDescent="0.35">
      <c r="B20" s="21" t="s">
        <v>9</v>
      </c>
      <c r="C20" s="22">
        <f>92+158</f>
        <v>250</v>
      </c>
      <c r="D20" s="22">
        <f>107+149</f>
        <v>256</v>
      </c>
      <c r="E20" s="22">
        <f>116+143</f>
        <v>259</v>
      </c>
      <c r="F20" s="22">
        <f>126+120</f>
        <v>246</v>
      </c>
      <c r="G20" s="22">
        <f>129+119</f>
        <v>248</v>
      </c>
    </row>
    <row r="21" spans="2:8" s="6" customFormat="1" ht="24" customHeight="1" thickBot="1" x14ac:dyDescent="0.35">
      <c r="B21" s="23" t="s">
        <v>10</v>
      </c>
      <c r="C21" s="24">
        <f>103+169</f>
        <v>272</v>
      </c>
      <c r="D21" s="24">
        <f>120+148</f>
        <v>268</v>
      </c>
      <c r="E21" s="24">
        <f>146+156</f>
        <v>302</v>
      </c>
      <c r="F21" s="24">
        <f>126+114</f>
        <v>240</v>
      </c>
      <c r="G21" s="24">
        <v>257</v>
      </c>
    </row>
    <row r="22" spans="2:8" s="1" customFormat="1" ht="24" customHeight="1" thickBot="1" x14ac:dyDescent="0.35">
      <c r="B22" s="21" t="s">
        <v>11</v>
      </c>
      <c r="C22" s="22">
        <f>110+173</f>
        <v>283</v>
      </c>
      <c r="D22" s="22">
        <f>115+175</f>
        <v>290</v>
      </c>
      <c r="E22" s="22">
        <f>143+175</f>
        <v>318</v>
      </c>
      <c r="F22" s="22">
        <f>134+143</f>
        <v>277</v>
      </c>
      <c r="G22" s="22">
        <v>275</v>
      </c>
    </row>
    <row r="23" spans="2:8" s="6" customFormat="1" ht="24" customHeight="1" thickBot="1" x14ac:dyDescent="0.35">
      <c r="B23" s="23" t="s">
        <v>12</v>
      </c>
      <c r="C23" s="24">
        <f>107+196</f>
        <v>303</v>
      </c>
      <c r="D23" s="24">
        <f>114+212</f>
        <v>326</v>
      </c>
      <c r="E23" s="24">
        <f>145+209</f>
        <v>354</v>
      </c>
      <c r="F23" s="24">
        <f>133+176</f>
        <v>309</v>
      </c>
      <c r="G23" s="24">
        <v>301</v>
      </c>
    </row>
    <row r="24" spans="2:8" s="6" customFormat="1" ht="18" customHeight="1" thickBot="1" x14ac:dyDescent="0.35">
      <c r="B24" s="25"/>
      <c r="C24" s="25">
        <f>SUM(C12:C23)</f>
        <v>3518</v>
      </c>
      <c r="D24" s="25">
        <f>SUM(D12:D23)</f>
        <v>3539</v>
      </c>
      <c r="E24" s="25">
        <f>SUM(E12:E23)</f>
        <v>3779</v>
      </c>
      <c r="F24" s="25">
        <f>SUM(F12:F23)</f>
        <v>3475</v>
      </c>
      <c r="G24" s="25">
        <f>G12+G13+G14+G15+G16+G17+G18+G19+G20+G21+G22+G23</f>
        <v>3428</v>
      </c>
    </row>
    <row r="25" spans="2:8" s="6" customFormat="1" ht="8.25" customHeight="1" thickTop="1" x14ac:dyDescent="0.3"/>
    <row r="26" spans="2:8" s="6" customFormat="1" ht="18" customHeight="1" x14ac:dyDescent="0.3">
      <c r="B26" s="35" t="s">
        <v>17</v>
      </c>
      <c r="C26" s="36"/>
      <c r="D26" s="36"/>
      <c r="E26" s="36"/>
      <c r="F26" s="36"/>
      <c r="G26" s="36"/>
    </row>
    <row r="27" spans="2:8" s="6" customFormat="1" ht="6.75" customHeight="1" x14ac:dyDescent="0.3"/>
    <row r="28" spans="2:8" s="1" customFormat="1" ht="17.25" customHeight="1" x14ac:dyDescent="0.3">
      <c r="B28" s="10"/>
      <c r="C28" s="11"/>
      <c r="D28" s="33" t="s">
        <v>18</v>
      </c>
      <c r="E28" s="34"/>
      <c r="F28" s="34"/>
      <c r="G28" s="34"/>
      <c r="H28" s="12"/>
    </row>
    <row r="29" spans="2:8" s="10" customFormat="1" ht="17.25" customHeight="1" x14ac:dyDescent="0.3">
      <c r="C29" s="12"/>
      <c r="D29" s="34"/>
      <c r="E29" s="34"/>
      <c r="F29" s="34"/>
      <c r="G29" s="34"/>
      <c r="H29" s="12"/>
    </row>
    <row r="30" spans="2:8" s="10" customFormat="1" ht="17.25" customHeight="1" x14ac:dyDescent="0.3">
      <c r="D30" s="34"/>
      <c r="E30" s="34"/>
      <c r="F30" s="34"/>
      <c r="G30" s="34"/>
    </row>
    <row r="31" spans="2:8" s="10" customFormat="1" ht="12.75" customHeight="1" x14ac:dyDescent="0.3">
      <c r="B31" s="3"/>
    </row>
    <row r="32" spans="2:8" s="3" customFormat="1" ht="12.75" customHeight="1" x14ac:dyDescent="0.3">
      <c r="B32" s="10"/>
    </row>
    <row r="33" spans="2:7" s="18" customFormat="1" ht="15" customHeight="1" x14ac:dyDescent="0.25">
      <c r="B33" s="29" t="s">
        <v>16</v>
      </c>
      <c r="C33" s="30"/>
      <c r="D33" s="30"/>
      <c r="E33" s="30"/>
      <c r="F33" s="30"/>
      <c r="G33" s="30"/>
    </row>
    <row r="34" spans="2:7" s="18" customFormat="1" ht="15" customHeight="1" x14ac:dyDescent="0.25">
      <c r="B34" s="29" t="s">
        <v>21</v>
      </c>
      <c r="C34" s="31"/>
      <c r="D34" s="31"/>
      <c r="E34" s="31"/>
      <c r="F34" s="31"/>
      <c r="G34" s="31"/>
    </row>
    <row r="35" spans="2:7" s="18" customFormat="1" ht="15" customHeight="1" x14ac:dyDescent="0.25">
      <c r="B35" s="29" t="s">
        <v>19</v>
      </c>
      <c r="C35" s="30"/>
      <c r="D35" s="30"/>
      <c r="E35" s="30"/>
      <c r="F35" s="30"/>
      <c r="G35" s="30"/>
    </row>
    <row r="36" spans="2:7" s="10" customFormat="1" ht="15.75" customHeight="1" x14ac:dyDescent="0.3">
      <c r="B36" s="3"/>
    </row>
    <row r="37" spans="2:7" s="3" customFormat="1" ht="12.75" customHeight="1" x14ac:dyDescent="0.3">
      <c r="B37" s="10"/>
    </row>
    <row r="38" spans="2:7" s="10" customFormat="1" ht="12.75" customHeight="1" x14ac:dyDescent="0.3"/>
    <row r="39" spans="2:7" s="10" customFormat="1" ht="12.75" customHeight="1" x14ac:dyDescent="0.3"/>
    <row r="40" spans="2:7" s="10" customFormat="1" ht="12.75" customHeight="1" x14ac:dyDescent="0.3"/>
    <row r="41" spans="2:7" s="10" customFormat="1" ht="12.75" customHeight="1" x14ac:dyDescent="0.3">
      <c r="B41" s="3"/>
    </row>
    <row r="42" spans="2:7" s="3" customFormat="1" ht="12.75" customHeight="1" x14ac:dyDescent="0.3">
      <c r="B42" s="10"/>
    </row>
    <row r="43" spans="2:7" s="10" customFormat="1" ht="12.75" customHeight="1" x14ac:dyDescent="0.3"/>
    <row r="44" spans="2:7" s="10" customFormat="1" ht="12.75" customHeight="1" x14ac:dyDescent="0.3"/>
    <row r="45" spans="2:7" s="10" customFormat="1" ht="12.75" customHeight="1" x14ac:dyDescent="0.3"/>
    <row r="46" spans="2:7" s="10" customFormat="1" ht="12.75" customHeight="1" x14ac:dyDescent="0.3">
      <c r="B46" s="3"/>
    </row>
    <row r="47" spans="2:7" s="3" customFormat="1" ht="12.75" customHeight="1" x14ac:dyDescent="0.3"/>
    <row r="48" spans="2:7" s="3" customFormat="1" ht="26.25" customHeight="1" x14ac:dyDescent="0.3">
      <c r="B48" s="7"/>
    </row>
    <row r="49" spans="2:2" s="7" customFormat="1" ht="11.25" customHeight="1" x14ac:dyDescent="0.3">
      <c r="B49" s="2"/>
    </row>
    <row r="50" spans="2:2" s="2" customFormat="1" x14ac:dyDescent="0.3">
      <c r="B50" s="4"/>
    </row>
    <row r="51" spans="2:2" s="4" customFormat="1" ht="10.5" customHeight="1" x14ac:dyDescent="0.3"/>
    <row r="52" spans="2:2" s="4" customFormat="1" ht="10.5" customHeight="1" x14ac:dyDescent="0.3">
      <c r="B52" s="7"/>
    </row>
    <row r="53" spans="2:2" s="7" customFormat="1" ht="21.75" customHeight="1" x14ac:dyDescent="0.3"/>
    <row r="54" spans="2:2" s="7" customFormat="1" ht="13.5" customHeight="1" x14ac:dyDescent="0.3"/>
    <row r="55" spans="2:2" s="7" customFormat="1" ht="15" customHeight="1" x14ac:dyDescent="0.3"/>
    <row r="56" spans="2:2" s="7" customFormat="1" ht="10.5" customHeight="1" x14ac:dyDescent="0.3">
      <c r="B56" s="5"/>
    </row>
    <row r="57" spans="2:2" s="5" customFormat="1" ht="19.5" customHeight="1" x14ac:dyDescent="0.3"/>
    <row r="58" spans="2:2" s="5" customFormat="1" ht="10.5" customHeight="1" x14ac:dyDescent="0.3">
      <c r="B58" s="8"/>
    </row>
    <row r="59" spans="2:2" s="8" customFormat="1" ht="10.5" customHeight="1" x14ac:dyDescent="0.3"/>
    <row r="60" spans="2:2" s="8" customFormat="1" ht="21.75" customHeight="1" x14ac:dyDescent="0.3"/>
    <row r="61" spans="2:2" s="8" customFormat="1" ht="13.5" customHeight="1" x14ac:dyDescent="0.3"/>
    <row r="62" spans="2:2" s="8" customFormat="1" x14ac:dyDescent="0.3"/>
    <row r="63" spans="2:2" s="8" customFormat="1" x14ac:dyDescent="0.3"/>
    <row r="64" spans="2:2" s="8" customFormat="1" x14ac:dyDescent="0.3"/>
    <row r="65" spans="2:2" s="8" customFormat="1" x14ac:dyDescent="0.3"/>
    <row r="66" spans="2:2" s="8" customFormat="1" x14ac:dyDescent="0.3"/>
    <row r="67" spans="2:2" s="8" customFormat="1" x14ac:dyDescent="0.3">
      <c r="B67" s="9"/>
    </row>
  </sheetData>
  <mergeCells count="15">
    <mergeCell ref="B2:G2"/>
    <mergeCell ref="B5:G5"/>
    <mergeCell ref="B9:B10"/>
    <mergeCell ref="C9:C10"/>
    <mergeCell ref="D9:D10"/>
    <mergeCell ref="B4:G4"/>
    <mergeCell ref="F8:G8"/>
    <mergeCell ref="B35:G35"/>
    <mergeCell ref="B34:G34"/>
    <mergeCell ref="E9:E10"/>
    <mergeCell ref="F9:F10"/>
    <mergeCell ref="G9:G10"/>
    <mergeCell ref="D28:G30"/>
    <mergeCell ref="B26:G26"/>
    <mergeCell ref="B33:G33"/>
  </mergeCells>
  <pageMargins left="0.70866141732283472" right="0.70866141732283472" top="0.35433070866141736" bottom="0.35433070866141736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oper llegada Colima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Turismo</dc:creator>
  <cp:lastModifiedBy>WinuE</cp:lastModifiedBy>
  <cp:lastPrinted>2016-10-26T14:28:42Z</cp:lastPrinted>
  <dcterms:created xsi:type="dcterms:W3CDTF">2016-08-16T20:17:47Z</dcterms:created>
  <dcterms:modified xsi:type="dcterms:W3CDTF">2017-02-15T15:47:55Z</dcterms:modified>
</cp:coreProperties>
</file>